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Pビルダー\hp18\uebukeisannsohuto\uebusohuto\"/>
    </mc:Choice>
  </mc:AlternateContent>
  <xr:revisionPtr revIDLastSave="0" documentId="13_ncr:1_{F4C0864B-8B5E-4E93-93F1-A92A8131C8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めねじ下穴他計算式" sheetId="3" r:id="rId1"/>
  </sheets>
  <calcPr calcId="191029"/>
</workbook>
</file>

<file path=xl/calcChain.xml><?xml version="1.0" encoding="utf-8"?>
<calcChain xmlns="http://schemas.openxmlformats.org/spreadsheetml/2006/main">
  <c r="E44" i="3" l="1"/>
  <c r="H43" i="3" s="1"/>
  <c r="G33" i="3"/>
  <c r="F33" i="3"/>
  <c r="E33" i="3"/>
  <c r="N29" i="3"/>
  <c r="M29" i="3"/>
  <c r="O29" i="3" l="1"/>
  <c r="N32" i="3" s="1"/>
  <c r="H32" i="3"/>
</calcChain>
</file>

<file path=xl/sharedStrings.xml><?xml version="1.0" encoding="utf-8"?>
<sst xmlns="http://schemas.openxmlformats.org/spreadsheetml/2006/main" count="24" uniqueCount="9">
  <si>
    <t>下穴径</t>
    <rPh sb="0" eb="1">
      <t>シタ</t>
    </rPh>
    <rPh sb="1" eb="2">
      <t>アナ</t>
    </rPh>
    <rPh sb="2" eb="3">
      <t>ケイ</t>
    </rPh>
    <phoneticPr fontId="1"/>
  </si>
  <si>
    <t>　</t>
    <phoneticPr fontId="1"/>
  </si>
  <si>
    <t>ひっかかり率（％）</t>
    <rPh sb="5" eb="6">
      <t>リツ</t>
    </rPh>
    <phoneticPr fontId="1"/>
  </si>
  <si>
    <t>ひっかかり率(％）</t>
    <rPh sb="5" eb="6">
      <t>リツ</t>
    </rPh>
    <phoneticPr fontId="1"/>
  </si>
  <si>
    <r>
      <t>ピッチ(</t>
    </r>
    <r>
      <rPr>
        <i/>
        <sz val="11"/>
        <color theme="1"/>
        <rFont val="ＭＳ Ｐゴシック"/>
        <family val="3"/>
        <charset val="128"/>
        <scheme val="minor"/>
      </rPr>
      <t>P</t>
    </r>
    <r>
      <rPr>
        <sz val="11"/>
        <color theme="1"/>
        <rFont val="ＭＳ Ｐゴシック"/>
        <family val="2"/>
        <charset val="128"/>
        <scheme val="minor"/>
      </rPr>
      <t>)</t>
    </r>
    <phoneticPr fontId="1"/>
  </si>
  <si>
    <r>
      <t>呼び径(</t>
    </r>
    <r>
      <rPr>
        <i/>
        <sz val="11"/>
        <color theme="1"/>
        <rFont val="ＭＳ Ｐゴシック"/>
        <family val="3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>)</t>
    </r>
    <rPh sb="0" eb="1">
      <t>ヨ</t>
    </rPh>
    <rPh sb="2" eb="3">
      <t>ケイ</t>
    </rPh>
    <phoneticPr fontId="1"/>
  </si>
  <si>
    <t>山の頂の幅</t>
    <rPh sb="0" eb="1">
      <t>ヤマ</t>
    </rPh>
    <rPh sb="2" eb="3">
      <t>イタダキ</t>
    </rPh>
    <rPh sb="4" eb="5">
      <t>ハバ</t>
    </rPh>
    <phoneticPr fontId="1"/>
  </si>
  <si>
    <t>メートルねじ（一条ねじ）　下穴径及びひっかかり率（％）他計算ソフト</t>
    <rPh sb="7" eb="9">
      <t>イチジョウ</t>
    </rPh>
    <rPh sb="13" eb="14">
      <t>シタ</t>
    </rPh>
    <rPh sb="14" eb="15">
      <t>アナ</t>
    </rPh>
    <rPh sb="15" eb="16">
      <t>ケイ</t>
    </rPh>
    <rPh sb="16" eb="17">
      <t>オヨ</t>
    </rPh>
    <rPh sb="23" eb="24">
      <t>リツ</t>
    </rPh>
    <rPh sb="27" eb="28">
      <t>タ</t>
    </rPh>
    <rPh sb="28" eb="30">
      <t>ケイサン</t>
    </rPh>
    <phoneticPr fontId="1"/>
  </si>
  <si>
    <t>山の頂きの幅</t>
    <rPh sb="0" eb="1">
      <t>ヤマ</t>
    </rPh>
    <rPh sb="2" eb="3">
      <t>イタダキ</t>
    </rPh>
    <rPh sb="5" eb="6">
      <t>ハバ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</si>
</sst>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 "/>
    <numFmt numFmtId="178" formatCode="0.000_ "/>
    <numFmt numFmtId="179" formatCode="#,##0.00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0041C4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theme="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Fill="1" applyBorder="1">
      <alignment vertical="center"/>
    </xf>
    <xf numFmtId="178" fontId="0" fillId="0" borderId="1" xfId="0" applyNumberFormat="1" applyBorder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2" borderId="1" xfId="0" applyNumberFormat="1" applyFill="1" applyBorder="1" applyProtection="1">
      <alignment vertical="center"/>
      <protection locked="0"/>
    </xf>
    <xf numFmtId="0" fontId="4" fillId="0" borderId="0" xfId="0" applyFont="1" applyAlignment="1">
      <alignment vertical="center"/>
    </xf>
    <xf numFmtId="178" fontId="0" fillId="0" borderId="0" xfId="0" applyNumberFormat="1">
      <alignment vertical="center"/>
    </xf>
    <xf numFmtId="177" fontId="0" fillId="0" borderId="0" xfId="0" applyNumberFormat="1" applyBorder="1">
      <alignment vertical="center"/>
    </xf>
    <xf numFmtId="179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41C4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atuo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://www.natuo.com/hutuukousahure-mu7.menezinositaanatoyuukoukei.htm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95250</xdr:rowOff>
    </xdr:from>
    <xdr:to>
      <xdr:col>5</xdr:col>
      <xdr:colOff>190500</xdr:colOff>
      <xdr:row>17</xdr:row>
      <xdr:rowOff>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78660A04-4A00-43D1-ACE0-C5281FCDA155}"/>
            </a:ext>
          </a:extLst>
        </xdr:cNvPr>
        <xdr:cNvSpPr/>
      </xdr:nvSpPr>
      <xdr:spPr>
        <a:xfrm>
          <a:off x="2114550" y="2000250"/>
          <a:ext cx="190500" cy="76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647700</xdr:colOff>
      <xdr:row>45</xdr:row>
      <xdr:rowOff>95250</xdr:rowOff>
    </xdr:from>
    <xdr:ext cx="3505832" cy="27571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2F65F83-670E-4C0A-879E-3DF574C6BFA5}"/>
            </a:ext>
          </a:extLst>
        </xdr:cNvPr>
        <xdr:cNvSpPr txBox="1"/>
      </xdr:nvSpPr>
      <xdr:spPr>
        <a:xfrm>
          <a:off x="3724275" y="5695950"/>
          <a:ext cx="35058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/>
            <a:t>4.</a:t>
          </a:r>
          <a:r>
            <a:rPr kumimoji="1" lang="ja-JP" altLang="en-US" sz="1100" b="1"/>
            <a:t>　ひっかかり率と許容差及び下穴径との関係例（参考）</a:t>
          </a:r>
        </a:p>
      </xdr:txBody>
    </xdr:sp>
    <xdr:clientData/>
  </xdr:oneCellAnchor>
  <xdr:oneCellAnchor>
    <xdr:from>
      <xdr:col>6</xdr:col>
      <xdr:colOff>762000</xdr:colOff>
      <xdr:row>64</xdr:row>
      <xdr:rowOff>9525</xdr:rowOff>
    </xdr:from>
    <xdr:ext cx="3375796" cy="275717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22945EB-0A85-4036-A4BE-083EEE75CA1D}"/>
            </a:ext>
          </a:extLst>
        </xdr:cNvPr>
        <xdr:cNvSpPr txBox="1"/>
      </xdr:nvSpPr>
      <xdr:spPr>
        <a:xfrm>
          <a:off x="3838575" y="8867775"/>
          <a:ext cx="337579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0"/>
            <a:t>※</a:t>
          </a:r>
          <a:r>
            <a:rPr kumimoji="1" lang="ja-JP" altLang="en-US" sz="1100" b="0"/>
            <a:t>　太い罫線から左側が</a:t>
          </a:r>
          <a:r>
            <a:rPr kumimoji="1" lang="en-US" altLang="ja-JP" sz="1100" b="0"/>
            <a:t>6H</a:t>
          </a:r>
          <a:r>
            <a:rPr kumimoji="1" lang="ja-JP" altLang="en-US" sz="1100" b="0"/>
            <a:t>に当てはまる穴径を示す。</a:t>
          </a:r>
        </a:p>
      </xdr:txBody>
    </xdr:sp>
    <xdr:clientData/>
  </xdr:oneCellAnchor>
  <xdr:twoCellAnchor editAs="oneCell">
    <xdr:from>
      <xdr:col>3</xdr:col>
      <xdr:colOff>923925</xdr:colOff>
      <xdr:row>9</xdr:row>
      <xdr:rowOff>38100</xdr:rowOff>
    </xdr:from>
    <xdr:to>
      <xdr:col>12</xdr:col>
      <xdr:colOff>266700</xdr:colOff>
      <xdr:row>23</xdr:row>
      <xdr:rowOff>114300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76DB310E-6B36-409B-8A73-650DA8E9D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742950"/>
          <a:ext cx="6096000" cy="247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619125</xdr:colOff>
      <xdr:row>16</xdr:row>
      <xdr:rowOff>123825</xdr:rowOff>
    </xdr:from>
    <xdr:to>
      <xdr:col>12</xdr:col>
      <xdr:colOff>428625</xdr:colOff>
      <xdr:row>27</xdr:row>
      <xdr:rowOff>28575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C250F31F-DAEF-4EBA-8B0B-0859184E2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2028825"/>
          <a:ext cx="186690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152400</xdr:colOff>
      <xdr:row>67</xdr:row>
      <xdr:rowOff>152400</xdr:rowOff>
    </xdr:to>
    <xdr:pic>
      <xdr:nvPicPr>
        <xdr:cNvPr id="32" name="Picture 3" descr="okiniiriyo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D55E9C-8695-42B7-A1F3-F038CF96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9372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323850</xdr:colOff>
      <xdr:row>66</xdr:row>
      <xdr:rowOff>152400</xdr:rowOff>
    </xdr:from>
    <xdr:to>
      <xdr:col>7</xdr:col>
      <xdr:colOff>9525</xdr:colOff>
      <xdr:row>69</xdr:row>
      <xdr:rowOff>95250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194A9D7E-54C0-42C3-B04A-46329BD97940}"/>
            </a:ext>
          </a:extLst>
        </xdr:cNvPr>
        <xdr:cNvSpPr txBox="1">
          <a:spLocks noChangeArrowheads="1"/>
        </xdr:cNvSpPr>
      </xdr:nvSpPr>
      <xdr:spPr bwMode="auto">
        <a:xfrm>
          <a:off x="1657350" y="9353550"/>
          <a:ext cx="174307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作成日＝２０１５年８月２０日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作成者＝なつお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361950</xdr:colOff>
      <xdr:row>69</xdr:row>
      <xdr:rowOff>47625</xdr:rowOff>
    </xdr:from>
    <xdr:to>
      <xdr:col>7</xdr:col>
      <xdr:colOff>314325</xdr:colOff>
      <xdr:row>70</xdr:row>
      <xdr:rowOff>95250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1B2D946D-A877-42C1-B4C7-A8881212AC5A}"/>
            </a:ext>
          </a:extLst>
        </xdr:cNvPr>
        <xdr:cNvSpPr txBox="1">
          <a:spLocks noChangeArrowheads="1"/>
        </xdr:cNvSpPr>
      </xdr:nvSpPr>
      <xdr:spPr bwMode="auto">
        <a:xfrm>
          <a:off x="1695450" y="9763125"/>
          <a:ext cx="20097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ＨＰ＝http://www.natuo.com/</a:t>
          </a:r>
        </a:p>
      </xdr:txBody>
    </xdr:sp>
    <xdr:clientData/>
  </xdr:twoCellAnchor>
  <xdr:oneCellAnchor>
    <xdr:from>
      <xdr:col>3</xdr:col>
      <xdr:colOff>1476375</xdr:colOff>
      <xdr:row>24</xdr:row>
      <xdr:rowOff>19050</xdr:rowOff>
    </xdr:from>
    <xdr:ext cx="5448300" cy="425758"/>
    <xdr:sp macro="" textlink="">
      <xdr:nvSpPr>
        <xdr:cNvPr id="35" name="テキスト ボックス 3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5CAAFC2-D1B3-4972-8EE7-4EFAE333DFE8}"/>
            </a:ext>
          </a:extLst>
        </xdr:cNvPr>
        <xdr:cNvSpPr txBox="1"/>
      </xdr:nvSpPr>
      <xdr:spPr>
        <a:xfrm>
          <a:off x="1333500" y="3295650"/>
          <a:ext cx="5448300" cy="425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000">
              <a:solidFill>
                <a:srgbClr val="FF0000"/>
              </a:solidFill>
              <a:effectLst/>
            </a:rPr>
            <a:t>当ＨＰ内にあります、</a:t>
          </a:r>
          <a:r>
            <a:rPr lang="en-US" altLang="ja-JP" sz="1000">
              <a:solidFill>
                <a:srgbClr val="FF0000"/>
              </a:solidFill>
              <a:effectLst/>
            </a:rPr>
            <a:t>7</a:t>
          </a:r>
          <a:r>
            <a:rPr lang="ja-JP" altLang="en-US" sz="1000">
              <a:solidFill>
                <a:srgbClr val="FF0000"/>
              </a:solidFill>
              <a:effectLst/>
            </a:rPr>
            <a:t>．Ｍめねじの下穴と有効径の許容差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0041C4"/>
              </a:solidFill>
            </a:rPr>
            <a:t> 　　　　　　　　　　　　　　</a:t>
          </a:r>
          <a:r>
            <a:rPr kumimoji="1" lang="ja-JP" altLang="en-US" sz="1000" b="0">
              <a:solidFill>
                <a:sysClr val="windowText" lastClr="000000"/>
              </a:solidFill>
            </a:rPr>
            <a:t>↑　の「下穴径」の「最大径」を超えないように（</a:t>
          </a:r>
          <a:r>
            <a:rPr kumimoji="1" lang="en-US" altLang="ja-JP" sz="1000" b="0">
              <a:solidFill>
                <a:sysClr val="windowText" lastClr="000000"/>
              </a:solidFill>
            </a:rPr>
            <a:t>6H</a:t>
          </a:r>
          <a:r>
            <a:rPr kumimoji="1" lang="ja-JP" altLang="en-US" sz="1000" b="0">
              <a:solidFill>
                <a:sysClr val="windowText" lastClr="000000"/>
              </a:solidFill>
            </a:rPr>
            <a:t>の場合）注意して下さい。</a:t>
          </a:r>
        </a:p>
      </xdr:txBody>
    </xdr:sp>
    <xdr:clientData/>
  </xdr:oneCellAnchor>
  <xdr:oneCellAnchor>
    <xdr:from>
      <xdr:col>9</xdr:col>
      <xdr:colOff>114300</xdr:colOff>
      <xdr:row>9</xdr:row>
      <xdr:rowOff>47625</xdr:rowOff>
    </xdr:from>
    <xdr:ext cx="1132746" cy="42575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EE086AA-A6EE-45CD-B5F9-0C810CBEEA4E}"/>
            </a:ext>
          </a:extLst>
        </xdr:cNvPr>
        <xdr:cNvSpPr txBox="1"/>
      </xdr:nvSpPr>
      <xdr:spPr>
        <a:xfrm>
          <a:off x="6181725" y="752475"/>
          <a:ext cx="1132746" cy="4257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i="1"/>
            <a:t>H</a:t>
          </a:r>
          <a:r>
            <a:rPr kumimoji="1" lang="en-US" altLang="ja-JP" sz="1000"/>
            <a:t>=0.866025×P</a:t>
          </a:r>
        </a:p>
        <a:p>
          <a:r>
            <a:rPr kumimoji="1" lang="en-US" altLang="ja-JP" sz="1000" i="1"/>
            <a:t>H</a:t>
          </a:r>
          <a:r>
            <a:rPr kumimoji="1" lang="ja-JP" altLang="en-US" sz="1000" i="1"/>
            <a:t>  </a:t>
          </a:r>
          <a:r>
            <a:rPr kumimoji="1" lang="ja-JP" altLang="en-US" sz="1000"/>
            <a:t>＝</a:t>
          </a:r>
          <a:r>
            <a:rPr kumimoji="1" lang="en-US" altLang="ja-JP" sz="1000"/>
            <a:t>0.541266×P</a:t>
          </a:r>
          <a:endParaRPr kumimoji="1" lang="ja-JP" altLang="en-US" sz="1000"/>
        </a:p>
      </xdr:txBody>
    </xdr:sp>
    <xdr:clientData/>
  </xdr:oneCellAnchor>
  <xdr:oneCellAnchor>
    <xdr:from>
      <xdr:col>9</xdr:col>
      <xdr:colOff>190500</xdr:colOff>
      <xdr:row>10</xdr:row>
      <xdr:rowOff>95250</xdr:rowOff>
    </xdr:from>
    <xdr:ext cx="236668" cy="217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00A8D0D-D935-4F7C-A0E1-141CB8CDD91F}"/>
            </a:ext>
          </a:extLst>
        </xdr:cNvPr>
        <xdr:cNvSpPr txBox="1"/>
      </xdr:nvSpPr>
      <xdr:spPr>
        <a:xfrm>
          <a:off x="6257925" y="971550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</a:t>
          </a:r>
          <a:endParaRPr kumimoji="1" lang="ja-JP" altLang="en-US" sz="800"/>
        </a:p>
      </xdr:txBody>
    </xdr:sp>
    <xdr:clientData/>
  </xdr:oneCellAnchor>
  <xdr:twoCellAnchor>
    <xdr:from>
      <xdr:col>3</xdr:col>
      <xdr:colOff>219075</xdr:colOff>
      <xdr:row>47</xdr:row>
      <xdr:rowOff>28575</xdr:rowOff>
    </xdr:from>
    <xdr:to>
      <xdr:col>15</xdr:col>
      <xdr:colOff>171450</xdr:colOff>
      <xdr:row>63</xdr:row>
      <xdr:rowOff>152400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66467302-F223-428B-B906-E74C47B04E29}"/>
            </a:ext>
          </a:extLst>
        </xdr:cNvPr>
        <xdr:cNvGrpSpPr/>
      </xdr:nvGrpSpPr>
      <xdr:grpSpPr>
        <a:xfrm>
          <a:off x="2276475" y="7505700"/>
          <a:ext cx="8839200" cy="2867025"/>
          <a:chOff x="180000" y="180000"/>
          <a:chExt cx="8496300" cy="2867025"/>
        </a:xfrm>
      </xdr:grpSpPr>
      <xdr:pic>
        <xdr:nvPicPr>
          <xdr:cNvPr id="24" name="図 23">
            <a:extLst>
              <a:ext uri="{FF2B5EF4-FFF2-40B4-BE49-F238E27FC236}">
                <a16:creationId xmlns:a16="http://schemas.microsoft.com/office/drawing/2014/main" id="{18B7AD6B-6F55-48AA-8225-1E11617193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0000" y="180000"/>
            <a:ext cx="8496300" cy="2867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98B69262-F066-48E0-A68F-33D8D154A9A3}"/>
              </a:ext>
            </a:extLst>
          </xdr:cNvPr>
          <xdr:cNvSpPr/>
        </xdr:nvSpPr>
        <xdr:spPr>
          <a:xfrm>
            <a:off x="2638425" y="1143000"/>
            <a:ext cx="561975" cy="209550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38" name="テキスト ボックス 4">
            <a:extLst>
              <a:ext uri="{FF2B5EF4-FFF2-40B4-BE49-F238E27FC236}">
                <a16:creationId xmlns:a16="http://schemas.microsoft.com/office/drawing/2014/main" id="{B3D64DFF-9C20-4BFF-8218-4BCF357685B8}"/>
              </a:ext>
            </a:extLst>
          </xdr:cNvPr>
          <xdr:cNvSpPr txBox="1"/>
        </xdr:nvSpPr>
        <xdr:spPr>
          <a:xfrm>
            <a:off x="2676525" y="1085850"/>
            <a:ext cx="443230" cy="37465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/>
            <a:r>
              <a:rPr lang="en-US" sz="1050" b="1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rPr>
              <a:t>3.28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102F3-2A23-48BA-952E-441AFC6CCCFF}">
  <dimension ref="C9:O44"/>
  <sheetViews>
    <sheetView tabSelected="1" topLeftCell="A12" workbookViewId="0">
      <selection activeCell="C37" sqref="C37"/>
    </sheetView>
  </sheetViews>
  <sheetFormatPr defaultRowHeight="13.5" x14ac:dyDescent="0.15"/>
  <cols>
    <col min="8" max="8" width="13.5" customWidth="1"/>
    <col min="14" max="14" width="13.125" customWidth="1"/>
  </cols>
  <sheetData>
    <row r="9" spans="3:12" ht="17.25" x14ac:dyDescent="0.15">
      <c r="C9" s="13" t="s">
        <v>7</v>
      </c>
      <c r="D9" s="14"/>
      <c r="E9" s="14"/>
      <c r="F9" s="14"/>
      <c r="G9" s="14"/>
      <c r="H9" s="14"/>
      <c r="I9" s="14"/>
      <c r="J9" s="14"/>
      <c r="K9" s="14"/>
      <c r="L9" s="12"/>
    </row>
    <row r="28" spans="4:15" ht="17.25" x14ac:dyDescent="0.15">
      <c r="F28" s="15" t="s">
        <v>0</v>
      </c>
      <c r="G28" s="15"/>
      <c r="J28" s="15" t="s">
        <v>6</v>
      </c>
      <c r="K28" s="14"/>
      <c r="L28" s="14"/>
      <c r="M28" s="14"/>
      <c r="N28" s="14"/>
    </row>
    <row r="29" spans="4:15" hidden="1" x14ac:dyDescent="0.15">
      <c r="E29" t="s">
        <v>1</v>
      </c>
      <c r="F29">
        <v>0.54126600000000002</v>
      </c>
      <c r="G29">
        <v>100</v>
      </c>
      <c r="M29" s="9">
        <f>(J32-L32)/2</f>
        <v>0</v>
      </c>
      <c r="N29">
        <f>(K32*0.541266877)+(K32*0.216506351)</f>
        <v>0</v>
      </c>
      <c r="O29" s="9">
        <f>(N29-M29)/0.866025403</f>
        <v>0</v>
      </c>
    </row>
    <row r="30" spans="4:15" x14ac:dyDescent="0.15">
      <c r="E30" t="s">
        <v>1</v>
      </c>
      <c r="F30" s="1" t="s">
        <v>1</v>
      </c>
    </row>
    <row r="31" spans="4:15" x14ac:dyDescent="0.15">
      <c r="D31" t="s">
        <v>1</v>
      </c>
      <c r="E31" s="3" t="s">
        <v>5</v>
      </c>
      <c r="F31" s="3" t="s">
        <v>4</v>
      </c>
      <c r="G31" s="3" t="s">
        <v>2</v>
      </c>
      <c r="H31" s="3" t="s">
        <v>0</v>
      </c>
      <c r="J31" s="3" t="s">
        <v>5</v>
      </c>
      <c r="K31" s="3" t="s">
        <v>4</v>
      </c>
      <c r="L31" s="3" t="s">
        <v>0</v>
      </c>
      <c r="N31" s="3" t="s">
        <v>8</v>
      </c>
    </row>
    <row r="32" spans="4:15" x14ac:dyDescent="0.15">
      <c r="D32" t="s">
        <v>1</v>
      </c>
      <c r="E32" s="6"/>
      <c r="F32" s="6"/>
      <c r="G32" s="6"/>
      <c r="H32" s="4" t="str">
        <f>IFERROR(E33-(G33*F33),"")</f>
        <v/>
      </c>
      <c r="J32" s="6"/>
      <c r="K32" s="6"/>
      <c r="L32" s="6"/>
      <c r="N32" s="11">
        <f>IFERROR(((O29*0.5)*2),"")</f>
        <v>0</v>
      </c>
    </row>
    <row r="33" spans="5:14" hidden="1" x14ac:dyDescent="0.15">
      <c r="E33" t="str">
        <f>IF(OR(E32=""),"",E32)</f>
        <v/>
      </c>
      <c r="F33">
        <f>F29*F32</f>
        <v>0</v>
      </c>
      <c r="G33">
        <f>(G32/G29)*2</f>
        <v>0</v>
      </c>
      <c r="H33" s="2" t="s">
        <v>1</v>
      </c>
      <c r="I33" t="s">
        <v>1</v>
      </c>
    </row>
    <row r="34" spans="5:14" x14ac:dyDescent="0.15">
      <c r="G34" s="8"/>
      <c r="H34" s="8"/>
    </row>
    <row r="35" spans="5:14" x14ac:dyDescent="0.15">
      <c r="G35" s="8"/>
      <c r="H35" s="8"/>
    </row>
    <row r="36" spans="5:14" x14ac:dyDescent="0.15">
      <c r="G36" s="8"/>
      <c r="H36" s="8"/>
    </row>
    <row r="37" spans="5:14" x14ac:dyDescent="0.15">
      <c r="G37" s="8"/>
      <c r="H37" s="8"/>
      <c r="I37" t="s">
        <v>1</v>
      </c>
    </row>
    <row r="38" spans="5:14" ht="14.25" x14ac:dyDescent="0.15">
      <c r="E38" s="16" t="s">
        <v>2</v>
      </c>
      <c r="F38" s="14"/>
      <c r="G38" s="14"/>
      <c r="H38" s="14"/>
    </row>
    <row r="40" spans="5:14" hidden="1" x14ac:dyDescent="0.15">
      <c r="G40">
        <v>0.54126600000000002</v>
      </c>
    </row>
    <row r="42" spans="5:14" x14ac:dyDescent="0.15">
      <c r="E42" s="3" t="s">
        <v>5</v>
      </c>
      <c r="F42" s="3" t="s">
        <v>4</v>
      </c>
      <c r="G42" s="3" t="s">
        <v>0</v>
      </c>
      <c r="H42" s="3" t="s">
        <v>3</v>
      </c>
    </row>
    <row r="43" spans="5:14" x14ac:dyDescent="0.15">
      <c r="E43" s="6"/>
      <c r="F43" s="6"/>
      <c r="G43" s="7"/>
      <c r="H43" s="5" t="str">
        <f>IFERROR(((E44-G43)/(2*(G40*F43)))*100,"")</f>
        <v/>
      </c>
      <c r="N43" s="10"/>
    </row>
    <row r="44" spans="5:14" hidden="1" x14ac:dyDescent="0.15">
      <c r="E44" t="str">
        <f>IF(OR(E43=""),"",E43)</f>
        <v/>
      </c>
    </row>
  </sheetData>
  <sheetProtection algorithmName="SHA-512" hashValue="TzNAr1rOOC6tgu9gBhgidhnkGy0awQhHEPQayz1JPKQ4XGUiaPNCo2bTCswrEkdoXQD6a2eUDNT0DSQPYyAyNg==" saltValue="74uMp43GR57DcygiIY5/3Q==" spinCount="100000" sheet="1" objects="1" scenarios="1"/>
  <mergeCells count="4">
    <mergeCell ref="F28:G28"/>
    <mergeCell ref="J28:N28"/>
    <mergeCell ref="C9:K9"/>
    <mergeCell ref="E38:H38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めねじ下穴他計算式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natuo</dc:creator>
  <cp:lastModifiedBy>natuo</cp:lastModifiedBy>
  <dcterms:created xsi:type="dcterms:W3CDTF">2015-08-18T06:18:51Z</dcterms:created>
  <dcterms:modified xsi:type="dcterms:W3CDTF">2020-10-15T02:21:51Z</dcterms:modified>
</cp:coreProperties>
</file>